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zał 1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<sst xmlns="http://schemas.openxmlformats.org/spreadsheetml/2006/main" count="61" uniqueCount="61">
  <si>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1.3</t>
  </si>
  <si>
    <t>w złotych</t>
  </si>
  <si>
    <t>3.</t>
  </si>
  <si>
    <t>4.</t>
  </si>
  <si>
    <t>5.</t>
  </si>
  <si>
    <t>6.</t>
  </si>
  <si>
    <t>Prognoza kwoty długu i spłat na rok 2007 i lata następne</t>
  </si>
  <si>
    <t>Wyszczególnienie</t>
  </si>
  <si>
    <t>Kwota długu na dzień 31.12.2006</t>
  </si>
  <si>
    <t>P r o g n o z a</t>
  </si>
  <si>
    <r>
      <t xml:space="preserve">Zobowiązania wg tytułów dłużnych: </t>
    </r>
    <r>
      <rPr>
        <sz val="10"/>
        <rFont val="Times New Roman"/>
        <family val="1"/>
      </rPr>
      <t>(1.1+1.2+1.3)</t>
    </r>
  </si>
  <si>
    <t>Zaciągnięte zobowiązania (bez prefinansowania) z tytułu:</t>
  </si>
  <si>
    <t>1.1.1</t>
  </si>
  <si>
    <t>pożyczek</t>
  </si>
  <si>
    <t>1.1.2</t>
  </si>
  <si>
    <t>kredytów</t>
  </si>
  <si>
    <t>1.1.3</t>
  </si>
  <si>
    <t>obligacji</t>
  </si>
  <si>
    <t>Planowane w roku budżetowym (bez prefinansowania):</t>
  </si>
  <si>
    <t>1.2.1</t>
  </si>
  <si>
    <t>pożyczki</t>
  </si>
  <si>
    <t>1.2.2</t>
  </si>
  <si>
    <t>kredyty,  w tym:</t>
  </si>
  <si>
    <t>EBOiR</t>
  </si>
  <si>
    <t>1.2.3</t>
  </si>
  <si>
    <t>Pożyczki, kredyty i obligacje na prefinansowanie</t>
  </si>
  <si>
    <t>1.3.1</t>
  </si>
  <si>
    <t xml:space="preserve">Zaciągnięte zobowiązania  </t>
  </si>
  <si>
    <t>1.3.2</t>
  </si>
  <si>
    <t>Planowane zobowiązania</t>
  </si>
  <si>
    <t>Obsługa długu (2.1+2.2+2.3)</t>
  </si>
  <si>
    <t>2.1</t>
  </si>
  <si>
    <t>Spłata rat kapitałowych z wyłączeniem prefinansowania</t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</si>
  <si>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</si>
  <si>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</si>
  <si>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</si>
  <si>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</si>
  <si>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</si>
  <si>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</si>
  <si>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2.2</t>
  </si>
  <si>
    <t>Spłata zobowiązań z tytułu prefinansowania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</si>
  <si>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</si>
  <si>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</si>
  <si>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</si>
  <si>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</si>
  <si>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</si>
  <si>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>Relacje do dochodów (w %):</t>
  </si>
  <si>
    <t>6.1</t>
  </si>
  <si>
    <r>
      <t xml:space="preserve">długu </t>
    </r>
    <r>
      <rPr>
        <sz val="10"/>
        <rFont val="Times New Roman"/>
        <family val="1"/>
      </rPr>
      <t>(art. 170 ust. 1)         (1-2.1-2.2):3</t>
    </r>
  </si>
  <si>
    <t>6.2</t>
  </si>
  <si>
    <r>
      <t xml:space="preserve">długu po uwzględnieniu wyłączeń </t>
    </r>
    <r>
      <rPr>
        <sz val="10"/>
        <rFont val="Times New Roman"/>
        <family val="1"/>
      </rPr>
      <t>(art. 170 ust. 3)
(1.1+1.2-2.1):3</t>
    </r>
  </si>
  <si>
    <t>6.3</t>
  </si>
  <si>
    <r>
      <t xml:space="preserve">spłaty zadłużenia </t>
    </r>
    <r>
      <rPr>
        <sz val="10"/>
        <rFont val="Times New Roman"/>
        <family val="1"/>
      </rPr>
      <t>(art. 169 ust. 1)        (2:3)</t>
    </r>
  </si>
  <si>
    <t>6.4</t>
  </si>
  <si>
    <r>
      <t xml:space="preserve">spłaty zadłużenia po uwzględnieniu wyłączeń </t>
    </r>
    <r>
      <rPr>
        <sz val="10"/>
        <rFont val="Times New Roman"/>
        <family val="1"/>
      </rPr>
      <t>(art. 169 ust. 3)      (2.1+2.3):3</t>
    </r>
  </si>
  <si>
    <t>1.</t>
  </si>
  <si>
    <t>Lp.</t>
  </si>
  <si>
    <t>obligacje</t>
  </si>
  <si>
    <t>1.1</t>
  </si>
  <si>
    <t>1.2</t>
  </si>
  <si>
    <t>załącznik Nr 11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</si>
</sst>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_ ;\-#,##0.00\ "/>
  </numFmts>
  <fonts count="6">
    <font>
      <sz val="10"/>
      <name val="Arial CE"/>
      <family val="0"/>
    </font>
    <font>
      <sz val="10"/>
      <name val="Times New Roman"/>
      <family val="1"/>
    </font>
    <font>
      <sz val="11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 indent="1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 wrapText="1" indent="8"/>
    </xf>
    <xf numFmtId="0" fontId="4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3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wrapText="1" indent="1"/>
    </xf>
    <xf numFmtId="4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/>
  <dimension ref="A1:P35"/>
  <sheetViews>
    <sheetView tabSelected="1" workbookViewId="0" topLeftCell="C13">
      <selection activeCell="E37" sqref="E37"/>
    </sheetView>
  </sheetViews>
  <sheetFormatPr defaultColWidth="9.00390625" defaultRowHeight="12.75"/>
  <cols>
    <col min="1" max="1" width="6.25390625" style="3" customWidth="1"/>
    <col min="2" max="2" width="55.125" style="3" customWidth="1"/>
    <col min="3" max="3" width="11.00390625" style="3" customWidth="1"/>
    <col min="4" max="9" width="10.125" style="3" customWidth="1"/>
    <col min="10" max="10" width="10.375" style="3" customWidth="1"/>
    <col min="11" max="11" width="10.625" style="3" customWidth="1"/>
    <col min="12" max="12" width="10.75390625" style="3" customWidth="1"/>
    <col min="13" max="13" width="11.375" style="3" customWidth="1"/>
    <col min="14" max="14" width="11.25390625" style="3" customWidth="1"/>
    <col min="15" max="16384" width="9.125" style="3" customWidth="1"/>
  </cols>
  <sheetData>
    <row r="1" spans="13:14" ht="12.75">
      <c r="M1" s="40" t="s">
        <v>60</v>
      </c>
      <c r="N1" s="40"/>
    </row>
    <row r="2" spans="1:14" ht="18.75">
      <c r="A2" s="37" t="s">
        <v>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9" ht="9" customHeight="1">
      <c r="A3" s="2"/>
      <c r="B3" s="2"/>
      <c r="C3" s="2"/>
      <c r="D3" s="2"/>
      <c r="E3" s="2"/>
      <c r="F3" s="2"/>
      <c r="G3" s="2"/>
      <c r="H3" s="2"/>
      <c r="I3" s="2"/>
    </row>
    <row r="4" ht="12.75">
      <c r="I4" s="1" t="s">
        <v>1</v>
      </c>
    </row>
    <row r="5" spans="1:14" s="4" customFormat="1" ht="35.25" customHeight="1">
      <c r="A5" s="41" t="s">
        <v>56</v>
      </c>
      <c r="B5" s="41" t="s">
        <v>7</v>
      </c>
      <c r="C5" s="38" t="s">
        <v>8</v>
      </c>
      <c r="D5" s="42" t="s">
        <v>9</v>
      </c>
      <c r="E5" s="43"/>
      <c r="F5" s="43"/>
      <c r="G5" s="43"/>
      <c r="H5" s="43"/>
      <c r="I5" s="43"/>
      <c r="J5" s="43"/>
      <c r="K5" s="43"/>
      <c r="L5" s="43"/>
      <c r="M5" s="43"/>
      <c r="N5" s="44"/>
    </row>
    <row r="6" spans="1:14" s="4" customFormat="1" ht="23.25" customHeight="1">
      <c r="A6" s="41"/>
      <c r="B6" s="41"/>
      <c r="C6" s="39"/>
      <c r="D6" s="5">
        <v>2007</v>
      </c>
      <c r="E6" s="5">
        <v>2008</v>
      </c>
      <c r="F6" s="5">
        <v>2009</v>
      </c>
      <c r="G6" s="5">
        <v>2010</v>
      </c>
      <c r="H6" s="5">
        <v>2011</v>
      </c>
      <c r="I6" s="5">
        <v>2012</v>
      </c>
      <c r="J6" s="8">
        <v>2013</v>
      </c>
      <c r="K6" s="8">
        <v>2014</v>
      </c>
      <c r="L6" s="8">
        <v>2015</v>
      </c>
      <c r="M6" s="8">
        <v>2016</v>
      </c>
      <c r="N6" s="8">
        <v>2017</v>
      </c>
    </row>
    <row r="7" spans="1:14" s="11" customFormat="1" ht="8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10"/>
      <c r="K7" s="10"/>
      <c r="L7" s="10"/>
      <c r="M7" s="10"/>
      <c r="N7" s="10"/>
    </row>
    <row r="8" spans="1:14" s="4" customFormat="1" ht="22.5" customHeight="1">
      <c r="A8" s="12" t="s">
        <v>55</v>
      </c>
      <c r="B8" s="13" t="s">
        <v>10</v>
      </c>
      <c r="C8" s="14">
        <f>SUM(C9,C13,C18)</f>
        <v>14565822</v>
      </c>
      <c r="D8" s="14">
        <f aca="true" t="shared" si="0" ref="D8:N8">SUM(D9,D13,D18)</f>
        <v>21421539</v>
      </c>
      <c r="E8" s="14">
        <f t="shared" si="0"/>
        <v>11236210</v>
      </c>
      <c r="F8" s="14">
        <f t="shared" si="0"/>
        <v>9317197</v>
      </c>
      <c r="G8" s="14">
        <f t="shared" si="0"/>
        <v>7506619</v>
      </c>
      <c r="H8" s="14">
        <f t="shared" si="0"/>
        <v>5780451</v>
      </c>
      <c r="I8" s="14">
        <f t="shared" si="0"/>
        <v>4054283</v>
      </c>
      <c r="J8" s="14">
        <f t="shared" si="0"/>
        <v>2328125</v>
      </c>
      <c r="K8" s="14">
        <f t="shared" si="0"/>
        <v>1140625</v>
      </c>
      <c r="L8" s="14">
        <f t="shared" si="0"/>
        <v>500000</v>
      </c>
      <c r="M8" s="14">
        <f t="shared" si="0"/>
        <v>250000</v>
      </c>
      <c r="N8" s="14">
        <f t="shared" si="0"/>
        <v>0</v>
      </c>
    </row>
    <row r="9" spans="1:14" ht="15" customHeight="1">
      <c r="A9" s="15" t="s">
        <v>58</v>
      </c>
      <c r="B9" s="16" t="s">
        <v>11</v>
      </c>
      <c r="C9" s="17">
        <f>SUM(C10:C12)</f>
        <v>14565822</v>
      </c>
      <c r="D9" s="17">
        <f aca="true" t="shared" si="1" ref="D9:N9">SUM(D10:D12)</f>
        <v>13202539</v>
      </c>
      <c r="E9" s="17">
        <f t="shared" si="1"/>
        <v>11236210</v>
      </c>
      <c r="F9" s="17">
        <f t="shared" si="1"/>
        <v>9317197</v>
      </c>
      <c r="G9" s="17">
        <f t="shared" si="1"/>
        <v>7506619</v>
      </c>
      <c r="H9" s="17">
        <f t="shared" si="1"/>
        <v>5780451</v>
      </c>
      <c r="I9" s="17">
        <f t="shared" si="1"/>
        <v>4054283</v>
      </c>
      <c r="J9" s="17">
        <f t="shared" si="1"/>
        <v>2328125</v>
      </c>
      <c r="K9" s="17">
        <f t="shared" si="1"/>
        <v>1140625</v>
      </c>
      <c r="L9" s="17">
        <f t="shared" si="1"/>
        <v>500000</v>
      </c>
      <c r="M9" s="17">
        <f t="shared" si="1"/>
        <v>250000</v>
      </c>
      <c r="N9" s="17">
        <f t="shared" si="1"/>
        <v>0</v>
      </c>
    </row>
    <row r="10" spans="1:14" ht="15" customHeight="1">
      <c r="A10" s="18" t="s">
        <v>12</v>
      </c>
      <c r="B10" s="19" t="s">
        <v>13</v>
      </c>
      <c r="C10" s="7">
        <v>413106</v>
      </c>
      <c r="D10" s="7">
        <v>237246</v>
      </c>
      <c r="E10" s="7">
        <v>98965</v>
      </c>
      <c r="F10" s="7">
        <v>8000</v>
      </c>
      <c r="G10" s="7">
        <v>0</v>
      </c>
      <c r="H10" s="7">
        <v>0</v>
      </c>
      <c r="I10" s="7">
        <v>0</v>
      </c>
      <c r="J10" s="20">
        <v>0</v>
      </c>
      <c r="K10" s="20">
        <v>0</v>
      </c>
      <c r="L10" s="20">
        <v>0</v>
      </c>
      <c r="M10" s="20">
        <v>0</v>
      </c>
      <c r="N10" s="21">
        <v>0</v>
      </c>
    </row>
    <row r="11" spans="1:14" ht="15" customHeight="1">
      <c r="A11" s="18" t="s">
        <v>14</v>
      </c>
      <c r="B11" s="19" t="s">
        <v>15</v>
      </c>
      <c r="C11" s="7">
        <v>11652716</v>
      </c>
      <c r="D11" s="7">
        <v>10465293</v>
      </c>
      <c r="E11" s="7">
        <v>8887245</v>
      </c>
      <c r="F11" s="7">
        <v>7309197</v>
      </c>
      <c r="G11" s="7">
        <v>5756619</v>
      </c>
      <c r="H11" s="7">
        <v>4280451</v>
      </c>
      <c r="I11" s="7">
        <v>2804283</v>
      </c>
      <c r="J11" s="20">
        <v>1328125</v>
      </c>
      <c r="K11" s="20">
        <v>390625</v>
      </c>
      <c r="L11" s="20">
        <v>0</v>
      </c>
      <c r="M11" s="20">
        <v>0</v>
      </c>
      <c r="N11" s="21">
        <v>0</v>
      </c>
    </row>
    <row r="12" spans="1:14" ht="15" customHeight="1">
      <c r="A12" s="18" t="s">
        <v>16</v>
      </c>
      <c r="B12" s="19" t="s">
        <v>17</v>
      </c>
      <c r="C12" s="7">
        <v>2500000</v>
      </c>
      <c r="D12" s="7">
        <v>2500000</v>
      </c>
      <c r="E12" s="7">
        <v>2250000</v>
      </c>
      <c r="F12" s="7">
        <v>2000000</v>
      </c>
      <c r="G12" s="7">
        <v>1750000</v>
      </c>
      <c r="H12" s="7">
        <v>1500000</v>
      </c>
      <c r="I12" s="7">
        <v>1250000</v>
      </c>
      <c r="J12" s="20">
        <v>1000000</v>
      </c>
      <c r="K12" s="20">
        <v>750000</v>
      </c>
      <c r="L12" s="20">
        <v>500000</v>
      </c>
      <c r="M12" s="20">
        <v>250000</v>
      </c>
      <c r="N12" s="21">
        <v>0</v>
      </c>
    </row>
    <row r="13" spans="1:14" ht="15" customHeight="1">
      <c r="A13" s="15" t="s">
        <v>59</v>
      </c>
      <c r="B13" s="16" t="s">
        <v>18</v>
      </c>
      <c r="C13" s="6">
        <f>SUM(C17,C15,C14:C15)</f>
        <v>0</v>
      </c>
      <c r="D13" s="36">
        <f>SUM(D17,D15,D14)</f>
        <v>2902250</v>
      </c>
      <c r="E13" s="6">
        <f aca="true" t="shared" si="2" ref="E13:N13">SUM(E17,E15,E14:E15)</f>
        <v>0</v>
      </c>
      <c r="F13" s="6">
        <f t="shared" si="2"/>
        <v>0</v>
      </c>
      <c r="G13" s="6">
        <f t="shared" si="2"/>
        <v>0</v>
      </c>
      <c r="H13" s="6">
        <f t="shared" si="2"/>
        <v>0</v>
      </c>
      <c r="I13" s="6">
        <f t="shared" si="2"/>
        <v>0</v>
      </c>
      <c r="J13" s="6">
        <f t="shared" si="2"/>
        <v>0</v>
      </c>
      <c r="K13" s="6">
        <f t="shared" si="2"/>
        <v>0</v>
      </c>
      <c r="L13" s="6">
        <f t="shared" si="2"/>
        <v>0</v>
      </c>
      <c r="M13" s="6">
        <f t="shared" si="2"/>
        <v>0</v>
      </c>
      <c r="N13" s="6">
        <f t="shared" si="2"/>
        <v>0</v>
      </c>
    </row>
    <row r="14" spans="1:14" ht="15" customHeight="1">
      <c r="A14" s="18" t="s">
        <v>19</v>
      </c>
      <c r="B14" s="19" t="s">
        <v>20</v>
      </c>
      <c r="C14" s="6"/>
      <c r="D14" s="36">
        <v>2002000</v>
      </c>
      <c r="E14" s="6"/>
      <c r="F14" s="6"/>
      <c r="G14" s="6"/>
      <c r="H14" s="6"/>
      <c r="I14" s="6"/>
      <c r="J14" s="21"/>
      <c r="K14" s="21"/>
      <c r="L14" s="21"/>
      <c r="M14" s="21"/>
      <c r="N14" s="21"/>
    </row>
    <row r="15" spans="1:14" ht="15" customHeight="1">
      <c r="A15" s="18" t="s">
        <v>21</v>
      </c>
      <c r="B15" s="19" t="s">
        <v>22</v>
      </c>
      <c r="C15" s="6"/>
      <c r="D15" s="36">
        <v>900250</v>
      </c>
      <c r="E15" s="6"/>
      <c r="F15" s="6"/>
      <c r="G15" s="6"/>
      <c r="H15" s="6"/>
      <c r="I15" s="6"/>
      <c r="J15" s="21"/>
      <c r="K15" s="21"/>
      <c r="L15" s="21"/>
      <c r="M15" s="21"/>
      <c r="N15" s="21"/>
    </row>
    <row r="16" spans="1:14" ht="15" customHeight="1">
      <c r="A16" s="18"/>
      <c r="B16" s="22" t="s">
        <v>23</v>
      </c>
      <c r="C16" s="6"/>
      <c r="D16" s="6"/>
      <c r="E16" s="6"/>
      <c r="F16" s="6"/>
      <c r="G16" s="6"/>
      <c r="H16" s="6"/>
      <c r="I16" s="6"/>
      <c r="J16" s="21"/>
      <c r="K16" s="21"/>
      <c r="L16" s="21"/>
      <c r="M16" s="21"/>
      <c r="N16" s="21"/>
    </row>
    <row r="17" spans="1:14" ht="15" customHeight="1">
      <c r="A17" s="18" t="s">
        <v>24</v>
      </c>
      <c r="B17" s="19" t="s">
        <v>57</v>
      </c>
      <c r="C17" s="6"/>
      <c r="D17" s="6"/>
      <c r="E17" s="6"/>
      <c r="F17" s="6"/>
      <c r="G17" s="6"/>
      <c r="H17" s="6"/>
      <c r="I17" s="6"/>
      <c r="J17" s="21"/>
      <c r="K17" s="21"/>
      <c r="L17" s="21"/>
      <c r="M17" s="21"/>
      <c r="N17" s="21"/>
    </row>
    <row r="18" spans="1:16" ht="15" customHeight="1">
      <c r="A18" s="15" t="s">
        <v>0</v>
      </c>
      <c r="B18" s="16" t="s">
        <v>25</v>
      </c>
      <c r="C18" s="16">
        <f>SUM(C19:C20)</f>
        <v>0</v>
      </c>
      <c r="D18" s="16">
        <f aca="true" t="shared" si="3" ref="D18:N18">SUM(D19:D20)</f>
        <v>5316750</v>
      </c>
      <c r="E18" s="16">
        <f t="shared" si="3"/>
        <v>0</v>
      </c>
      <c r="F18" s="16">
        <f t="shared" si="3"/>
        <v>0</v>
      </c>
      <c r="G18" s="16">
        <f t="shared" si="3"/>
        <v>0</v>
      </c>
      <c r="H18" s="16">
        <f t="shared" si="3"/>
        <v>0</v>
      </c>
      <c r="I18" s="16">
        <f t="shared" si="3"/>
        <v>0</v>
      </c>
      <c r="J18" s="16">
        <f t="shared" si="3"/>
        <v>0</v>
      </c>
      <c r="K18" s="16">
        <f t="shared" si="3"/>
        <v>0</v>
      </c>
      <c r="L18" s="16">
        <f t="shared" si="3"/>
        <v>0</v>
      </c>
      <c r="M18" s="16">
        <f t="shared" si="3"/>
        <v>0</v>
      </c>
      <c r="N18" s="16">
        <f t="shared" si="3"/>
        <v>0</v>
      </c>
      <c r="O18" s="23"/>
      <c r="P18" s="24"/>
    </row>
    <row r="19" spans="1:14" ht="15" customHeight="1">
      <c r="A19" s="18" t="s">
        <v>26</v>
      </c>
      <c r="B19" s="25" t="s">
        <v>27</v>
      </c>
      <c r="C19" s="25"/>
      <c r="D19" s="25"/>
      <c r="E19" s="25"/>
      <c r="F19" s="25"/>
      <c r="G19" s="25"/>
      <c r="H19" s="25"/>
      <c r="I19" s="25"/>
      <c r="J19" s="21"/>
      <c r="K19" s="21"/>
      <c r="L19" s="21"/>
      <c r="M19" s="21"/>
      <c r="N19" s="21"/>
    </row>
    <row r="20" spans="1:14" ht="15" customHeight="1">
      <c r="A20" s="18" t="s">
        <v>28</v>
      </c>
      <c r="B20" s="25" t="s">
        <v>29</v>
      </c>
      <c r="C20" s="25"/>
      <c r="D20" s="25">
        <v>5316750</v>
      </c>
      <c r="E20" s="25"/>
      <c r="F20" s="25"/>
      <c r="G20" s="25"/>
      <c r="H20" s="25"/>
      <c r="I20" s="25"/>
      <c r="J20" s="21"/>
      <c r="K20" s="21"/>
      <c r="L20" s="21"/>
      <c r="M20" s="21"/>
      <c r="N20" s="21"/>
    </row>
    <row r="21" spans="1:14" s="4" customFormat="1" ht="22.5" customHeight="1">
      <c r="A21" s="12">
        <v>2</v>
      </c>
      <c r="B21" s="13" t="s">
        <v>30</v>
      </c>
      <c r="C21" s="26"/>
      <c r="D21" s="14">
        <f>SUM(D22,D26,D27)</f>
        <v>1993283</v>
      </c>
      <c r="E21" s="14">
        <f aca="true" t="shared" si="4" ref="E21:N21">SUM(E22,E26,E27)</f>
        <v>2494329</v>
      </c>
      <c r="F21" s="14">
        <f t="shared" si="4"/>
        <v>2618513</v>
      </c>
      <c r="G21" s="14">
        <f t="shared" si="4"/>
        <v>2182278</v>
      </c>
      <c r="H21" s="14">
        <f t="shared" si="4"/>
        <v>2027468</v>
      </c>
      <c r="I21" s="14">
        <f t="shared" si="4"/>
        <v>1957368</v>
      </c>
      <c r="J21" s="14">
        <f t="shared" si="4"/>
        <v>1888368</v>
      </c>
      <c r="K21" s="14">
        <f t="shared" si="4"/>
        <v>1280700</v>
      </c>
      <c r="L21" s="14">
        <f t="shared" si="4"/>
        <v>686325</v>
      </c>
      <c r="M21" s="14">
        <f t="shared" si="4"/>
        <v>270000</v>
      </c>
      <c r="N21" s="14">
        <f t="shared" si="4"/>
        <v>260000</v>
      </c>
    </row>
    <row r="22" spans="1:14" s="4" customFormat="1" ht="15" customHeight="1">
      <c r="A22" s="12" t="s">
        <v>31</v>
      </c>
      <c r="B22" s="13" t="s">
        <v>32</v>
      </c>
      <c r="C22" s="27">
        <f>SUM(C23:C25)</f>
        <v>0</v>
      </c>
      <c r="D22" s="27">
        <f aca="true" t="shared" si="5" ref="D22:N22">SUM(D23:D25)</f>
        <v>1363283</v>
      </c>
      <c r="E22" s="27">
        <f t="shared" si="5"/>
        <v>1966329</v>
      </c>
      <c r="F22" s="27">
        <f t="shared" si="5"/>
        <v>2169013</v>
      </c>
      <c r="G22" s="27">
        <f t="shared" si="5"/>
        <v>1809578</v>
      </c>
      <c r="H22" s="27">
        <f t="shared" si="5"/>
        <v>1727168</v>
      </c>
      <c r="I22" s="27">
        <f t="shared" si="5"/>
        <v>1726168</v>
      </c>
      <c r="J22" s="27">
        <f t="shared" si="5"/>
        <v>1726168</v>
      </c>
      <c r="K22" s="27">
        <f t="shared" si="5"/>
        <v>1187500</v>
      </c>
      <c r="L22" s="27">
        <f t="shared" si="5"/>
        <v>640625</v>
      </c>
      <c r="M22" s="27">
        <f t="shared" si="5"/>
        <v>250000</v>
      </c>
      <c r="N22" s="27">
        <f t="shared" si="5"/>
        <v>250000</v>
      </c>
    </row>
    <row r="23" spans="1:14" ht="15" customHeight="1">
      <c r="A23" s="18" t="s">
        <v>33</v>
      </c>
      <c r="B23" s="19" t="s">
        <v>34</v>
      </c>
      <c r="C23" s="6"/>
      <c r="D23" s="6">
        <v>1363283</v>
      </c>
      <c r="E23" s="6">
        <v>1716329</v>
      </c>
      <c r="F23" s="6">
        <v>1919013</v>
      </c>
      <c r="G23" s="6">
        <v>1559578</v>
      </c>
      <c r="H23" s="6">
        <v>1477168</v>
      </c>
      <c r="I23" s="6">
        <v>1476168</v>
      </c>
      <c r="J23" s="21">
        <v>1476168</v>
      </c>
      <c r="K23" s="21">
        <v>937500</v>
      </c>
      <c r="L23" s="21">
        <v>390625</v>
      </c>
      <c r="M23" s="21">
        <v>0</v>
      </c>
      <c r="N23" s="21">
        <v>0</v>
      </c>
    </row>
    <row r="24" spans="1:14" ht="15" customHeight="1">
      <c r="A24" s="18" t="s">
        <v>35</v>
      </c>
      <c r="B24" s="19" t="s">
        <v>36</v>
      </c>
      <c r="C24" s="6"/>
      <c r="D24" s="6"/>
      <c r="E24" s="6">
        <v>250000</v>
      </c>
      <c r="F24" s="6">
        <v>250000</v>
      </c>
      <c r="G24" s="6">
        <v>250000</v>
      </c>
      <c r="H24" s="6">
        <v>250000</v>
      </c>
      <c r="I24" s="6">
        <v>250000</v>
      </c>
      <c r="J24" s="21">
        <v>250000</v>
      </c>
      <c r="K24" s="21">
        <v>250000</v>
      </c>
      <c r="L24" s="21">
        <v>250000</v>
      </c>
      <c r="M24" s="21">
        <v>250000</v>
      </c>
      <c r="N24" s="21">
        <v>250000</v>
      </c>
    </row>
    <row r="25" spans="1:14" ht="15" customHeight="1">
      <c r="A25" s="18" t="s">
        <v>37</v>
      </c>
      <c r="B25" s="19" t="s">
        <v>38</v>
      </c>
      <c r="C25" s="6"/>
      <c r="D25" s="6"/>
      <c r="E25" s="6"/>
      <c r="F25" s="6"/>
      <c r="G25" s="6"/>
      <c r="H25" s="6"/>
      <c r="I25" s="6"/>
      <c r="J25" s="21"/>
      <c r="K25" s="21"/>
      <c r="L25" s="21"/>
      <c r="M25" s="21"/>
      <c r="N25" s="21"/>
    </row>
    <row r="26" spans="1:14" ht="15" customHeight="1">
      <c r="A26" s="15" t="s">
        <v>39</v>
      </c>
      <c r="B26" s="16" t="s">
        <v>40</v>
      </c>
      <c r="C26" s="6"/>
      <c r="D26" s="6"/>
      <c r="E26" s="6"/>
      <c r="F26" s="6"/>
      <c r="G26" s="6"/>
      <c r="H26" s="6"/>
      <c r="I26" s="6"/>
      <c r="J26" s="21"/>
      <c r="K26" s="21"/>
      <c r="L26" s="21"/>
      <c r="M26" s="21"/>
      <c r="N26" s="21"/>
    </row>
    <row r="27" spans="1:14" s="30" customFormat="1" ht="14.25" customHeight="1">
      <c r="A27" s="15" t="s">
        <v>41</v>
      </c>
      <c r="B27" s="16" t="s">
        <v>42</v>
      </c>
      <c r="C27" s="28"/>
      <c r="D27" s="17">
        <v>630000</v>
      </c>
      <c r="E27" s="17">
        <v>528000</v>
      </c>
      <c r="F27" s="17">
        <v>449500</v>
      </c>
      <c r="G27" s="17">
        <v>372700</v>
      </c>
      <c r="H27" s="17">
        <v>300300</v>
      </c>
      <c r="I27" s="17">
        <v>231200</v>
      </c>
      <c r="J27" s="29">
        <v>162200</v>
      </c>
      <c r="K27" s="29">
        <v>93200</v>
      </c>
      <c r="L27" s="29">
        <v>45700</v>
      </c>
      <c r="M27" s="29">
        <v>20000</v>
      </c>
      <c r="N27" s="29">
        <v>10000</v>
      </c>
    </row>
    <row r="28" spans="1:14" s="4" customFormat="1" ht="22.5" customHeight="1">
      <c r="A28" s="12" t="s">
        <v>2</v>
      </c>
      <c r="B28" s="13" t="s">
        <v>43</v>
      </c>
      <c r="C28" s="26"/>
      <c r="D28" s="14">
        <v>55628037</v>
      </c>
      <c r="E28" s="14">
        <v>56125985</v>
      </c>
      <c r="F28" s="14">
        <v>56967875</v>
      </c>
      <c r="G28" s="14">
        <v>57822393</v>
      </c>
      <c r="H28" s="14">
        <v>58689730</v>
      </c>
      <c r="I28" s="14">
        <v>59570075</v>
      </c>
      <c r="J28" s="31">
        <v>60463626</v>
      </c>
      <c r="K28" s="31">
        <v>61370580</v>
      </c>
      <c r="L28" s="31">
        <v>62291139</v>
      </c>
      <c r="M28" s="31">
        <v>63225506</v>
      </c>
      <c r="N28" s="31">
        <v>64175000</v>
      </c>
    </row>
    <row r="29" spans="1:14" s="32" customFormat="1" ht="22.5" customHeight="1">
      <c r="A29" s="12" t="s">
        <v>3</v>
      </c>
      <c r="B29" s="13" t="s">
        <v>44</v>
      </c>
      <c r="C29" s="26"/>
      <c r="D29" s="14">
        <v>62483754</v>
      </c>
      <c r="E29" s="14">
        <v>62500000</v>
      </c>
      <c r="F29" s="14">
        <v>63400000</v>
      </c>
      <c r="G29" s="14">
        <v>64400000</v>
      </c>
      <c r="H29" s="14">
        <v>65300000</v>
      </c>
      <c r="I29" s="14">
        <v>66300000</v>
      </c>
      <c r="J29" s="31">
        <v>67300000</v>
      </c>
      <c r="K29" s="31">
        <v>68300000</v>
      </c>
      <c r="L29" s="31">
        <v>69400000</v>
      </c>
      <c r="M29" s="31">
        <v>70400000</v>
      </c>
      <c r="N29" s="31">
        <v>71400000</v>
      </c>
    </row>
    <row r="30" spans="1:14" s="32" customFormat="1" ht="22.5" customHeight="1">
      <c r="A30" s="12" t="s">
        <v>4</v>
      </c>
      <c r="B30" s="13" t="s">
        <v>45</v>
      </c>
      <c r="C30" s="26">
        <f>C28-C29</f>
        <v>0</v>
      </c>
      <c r="D30" s="14">
        <f aca="true" t="shared" si="6" ref="D30:I30">D28-D29</f>
        <v>-6855717</v>
      </c>
      <c r="E30" s="14">
        <f t="shared" si="6"/>
        <v>-6374015</v>
      </c>
      <c r="F30" s="14">
        <f t="shared" si="6"/>
        <v>-6432125</v>
      </c>
      <c r="G30" s="14">
        <f t="shared" si="6"/>
        <v>-6577607</v>
      </c>
      <c r="H30" s="14">
        <f t="shared" si="6"/>
        <v>-6610270</v>
      </c>
      <c r="I30" s="14">
        <f t="shared" si="6"/>
        <v>-6729925</v>
      </c>
      <c r="J30" s="14">
        <f>J28-J29</f>
        <v>-6836374</v>
      </c>
      <c r="K30" s="14">
        <f>K28-K29</f>
        <v>-6929420</v>
      </c>
      <c r="L30" s="14">
        <f>L28-L29</f>
        <v>-7108861</v>
      </c>
      <c r="M30" s="14">
        <f>M28-M29</f>
        <v>-7174494</v>
      </c>
      <c r="N30" s="14">
        <f>N28-N29</f>
        <v>-7225000</v>
      </c>
    </row>
    <row r="31" spans="1:14" s="4" customFormat="1" ht="22.5" customHeight="1">
      <c r="A31" s="12" t="s">
        <v>5</v>
      </c>
      <c r="B31" s="13" t="s">
        <v>46</v>
      </c>
      <c r="C31" s="26"/>
      <c r="D31" s="26"/>
      <c r="E31" s="26"/>
      <c r="F31" s="26"/>
      <c r="G31" s="26"/>
      <c r="H31" s="26"/>
      <c r="I31" s="26"/>
      <c r="J31" s="33"/>
      <c r="K31" s="33"/>
      <c r="L31" s="33"/>
      <c r="M31" s="33"/>
      <c r="N31" s="33"/>
    </row>
    <row r="32" spans="1:14" ht="15" customHeight="1">
      <c r="A32" s="15" t="s">
        <v>47</v>
      </c>
      <c r="B32" s="34" t="s">
        <v>48</v>
      </c>
      <c r="C32" s="6"/>
      <c r="D32" s="35">
        <f>(D8-D22-D27)/D28*100</f>
        <v>34.92529495513207</v>
      </c>
      <c r="E32" s="35">
        <f aca="true" t="shared" si="7" ref="E32:N32">(E8-E22-E27)/E28*100</f>
        <v>15.575461170080132</v>
      </c>
      <c r="F32" s="35">
        <f t="shared" si="7"/>
        <v>11.758704357499731</v>
      </c>
      <c r="G32" s="35">
        <f t="shared" si="7"/>
        <v>9.20809520975723</v>
      </c>
      <c r="H32" s="35">
        <f t="shared" si="7"/>
        <v>6.394616230130894</v>
      </c>
      <c r="I32" s="35">
        <f t="shared" si="7"/>
        <v>3.520081181700711</v>
      </c>
      <c r="J32" s="35">
        <f t="shared" si="7"/>
        <v>0.7273083489898537</v>
      </c>
      <c r="K32" s="35">
        <f t="shared" si="7"/>
        <v>-0.2282445432322784</v>
      </c>
      <c r="L32" s="35">
        <f t="shared" si="7"/>
        <v>-0.2991195906692282</v>
      </c>
      <c r="M32" s="35">
        <f t="shared" si="7"/>
        <v>-0.03163280338159729</v>
      </c>
      <c r="N32" s="35">
        <f t="shared" si="7"/>
        <v>-0.4051421893260615</v>
      </c>
    </row>
    <row r="33" spans="1:14" ht="28.5" customHeight="1">
      <c r="A33" s="15" t="s">
        <v>49</v>
      </c>
      <c r="B33" s="34" t="s">
        <v>50</v>
      </c>
      <c r="C33" s="6"/>
      <c r="D33" s="35">
        <f>(D9+D13-D22)/D28*100</f>
        <v>26.5001369722969</v>
      </c>
      <c r="E33" s="35">
        <f aca="true" t="shared" si="8" ref="E33:N33">(E9+E13-E22)/E28*100</f>
        <v>16.516201898282944</v>
      </c>
      <c r="F33" s="35">
        <f t="shared" si="8"/>
        <v>12.54774554957509</v>
      </c>
      <c r="G33" s="35">
        <f t="shared" si="8"/>
        <v>9.852655181531487</v>
      </c>
      <c r="H33" s="35">
        <f t="shared" si="8"/>
        <v>6.906290078349313</v>
      </c>
      <c r="I33" s="35">
        <f t="shared" si="8"/>
        <v>3.90819551595327</v>
      </c>
      <c r="J33" s="35">
        <f t="shared" si="8"/>
        <v>0.9955688069385716</v>
      </c>
      <c r="K33" s="35">
        <f t="shared" si="8"/>
        <v>-0.0763802460397148</v>
      </c>
      <c r="L33" s="35">
        <f t="shared" si="8"/>
        <v>-0.22575442070500587</v>
      </c>
      <c r="M33" s="35">
        <f t="shared" si="8"/>
        <v>0</v>
      </c>
      <c r="N33" s="35">
        <f t="shared" si="8"/>
        <v>-0.38955979742890534</v>
      </c>
    </row>
    <row r="34" spans="1:14" ht="15" customHeight="1">
      <c r="A34" s="15" t="s">
        <v>51</v>
      </c>
      <c r="B34" s="34" t="s">
        <v>52</v>
      </c>
      <c r="C34" s="6"/>
      <c r="D34" s="35">
        <f>D21/D28*100</f>
        <v>3.583234475809384</v>
      </c>
      <c r="E34" s="35">
        <f aca="true" t="shared" si="9" ref="E34:N34">E21/E28*100</f>
        <v>4.444160757267779</v>
      </c>
      <c r="F34" s="35">
        <f t="shared" si="9"/>
        <v>4.596473012202053</v>
      </c>
      <c r="G34" s="35">
        <f t="shared" si="9"/>
        <v>3.7741053020756166</v>
      </c>
      <c r="H34" s="35">
        <f t="shared" si="9"/>
        <v>3.4545532923732996</v>
      </c>
      <c r="I34" s="35">
        <f t="shared" si="9"/>
        <v>3.285824300204423</v>
      </c>
      <c r="J34" s="35">
        <f t="shared" si="9"/>
        <v>3.1231471298132205</v>
      </c>
      <c r="K34" s="35">
        <f t="shared" si="9"/>
        <v>2.0868305301986716</v>
      </c>
      <c r="L34" s="35">
        <f t="shared" si="9"/>
        <v>1.101801975398138</v>
      </c>
      <c r="M34" s="35">
        <f t="shared" si="9"/>
        <v>0.4270428456515635</v>
      </c>
      <c r="N34" s="35">
        <f t="shared" si="9"/>
        <v>0.4051421893260615</v>
      </c>
    </row>
    <row r="35" spans="1:14" ht="25.5" customHeight="1">
      <c r="A35" s="15" t="s">
        <v>53</v>
      </c>
      <c r="B35" s="34" t="s">
        <v>54</v>
      </c>
      <c r="C35" s="6"/>
      <c r="D35" s="35">
        <f>(D22+D27)/D28*100</f>
        <v>3.583234475809384</v>
      </c>
      <c r="E35" s="35">
        <f aca="true" t="shared" si="10" ref="E35:N35">(E22+E27)/E28*100</f>
        <v>4.444160757267779</v>
      </c>
      <c r="F35" s="35">
        <f t="shared" si="10"/>
        <v>4.596473012202053</v>
      </c>
      <c r="G35" s="35">
        <f t="shared" si="10"/>
        <v>3.7741053020756166</v>
      </c>
      <c r="H35" s="35">
        <f t="shared" si="10"/>
        <v>3.4545532923732996</v>
      </c>
      <c r="I35" s="35">
        <f t="shared" si="10"/>
        <v>3.285824300204423</v>
      </c>
      <c r="J35" s="35">
        <f t="shared" si="10"/>
        <v>3.1231471298132205</v>
      </c>
      <c r="K35" s="35">
        <f t="shared" si="10"/>
        <v>2.0868305301986716</v>
      </c>
      <c r="L35" s="35">
        <f t="shared" si="10"/>
        <v>1.101801975398138</v>
      </c>
      <c r="M35" s="35">
        <f t="shared" si="10"/>
        <v>0.4270428456515635</v>
      </c>
      <c r="N35" s="35">
        <f t="shared" si="10"/>
        <v>0.4051421893260615</v>
      </c>
    </row>
  </sheetData>
  <mergeCells count="6">
    <mergeCell ref="M1:N1"/>
    <mergeCell ref="A2:N2"/>
    <mergeCell ref="A5:A6"/>
    <mergeCell ref="B5:B6"/>
    <mergeCell ref="C5:C6"/>
    <mergeCell ref="D5:N5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Admin</cp:lastModifiedBy>
  <cp:lastPrinted>2007-01-11T12:06:52Z</cp:lastPrinted>
  <dcterms:created xsi:type="dcterms:W3CDTF">2007-01-11T08:50:52Z</dcterms:created>
  <dcterms:modified xsi:type="dcterms:W3CDTF">2007-03-24T18:19:50Z</dcterms:modified>
  <cp:category/>
  <cp:version/>
  <cp:contentType/>
  <cp:contentStatus/>
</cp:coreProperties>
</file>